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Strategic Leads\Meeting\Finance &amp; Business Development Meeting\RAF's awaiting approval\Development Co-ordinator (Fitness)\"/>
    </mc:Choice>
  </mc:AlternateContent>
  <xr:revisionPtr revIDLastSave="0" documentId="13_ncr:1_{52711CC8-DB55-4274-A628-DF57973F8A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oupX" sheetId="6" r:id="rId1"/>
    <sheet name="Sheet1" sheetId="7" r:id="rId2"/>
    <sheet name="Galleon PT" sheetId="3" state="hidden" r:id="rId3"/>
  </sheets>
  <definedNames>
    <definedName name="_xlnm.Print_Area" localSheetId="0">GroupX!$A$1:$K$34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6" l="1"/>
  <c r="E26" i="6"/>
  <c r="E25" i="6"/>
  <c r="E15" i="6"/>
  <c r="E14" i="6"/>
  <c r="E31" i="6"/>
  <c r="E30" i="6"/>
  <c r="E11" i="6"/>
  <c r="A25" i="6" l="1"/>
  <c r="E32" i="6"/>
  <c r="E13" i="6"/>
  <c r="E12" i="6" l="1"/>
  <c r="A11" i="6" l="1"/>
  <c r="E18" i="6"/>
  <c r="Q30" i="3" l="1"/>
  <c r="R23" i="3" s="1"/>
  <c r="S16" i="3" s="1"/>
  <c r="T9" i="3" s="1"/>
  <c r="E30" i="3"/>
  <c r="G30" i="3" s="1"/>
  <c r="Q29" i="3"/>
  <c r="R22" i="3" s="1"/>
  <c r="S15" i="3" s="1"/>
  <c r="T8" i="3" s="1"/>
  <c r="E29" i="3"/>
  <c r="G29" i="3" s="1"/>
  <c r="Q28" i="3"/>
  <c r="R21" i="3" s="1"/>
  <c r="S14" i="3" s="1"/>
  <c r="T7" i="3" s="1"/>
  <c r="E28" i="3"/>
  <c r="F28" i="3" s="1"/>
  <c r="Q27" i="3"/>
  <c r="R20" i="3" s="1"/>
  <c r="S13" i="3" s="1"/>
  <c r="T6" i="3" s="1"/>
  <c r="E27" i="3"/>
  <c r="G27" i="3" s="1"/>
  <c r="Q26" i="3"/>
  <c r="R19" i="3" s="1"/>
  <c r="S12" i="3" s="1"/>
  <c r="T5" i="3" s="1"/>
  <c r="E26" i="3"/>
  <c r="G26" i="3" s="1"/>
  <c r="Q25" i="3"/>
  <c r="R18" i="3" s="1"/>
  <c r="S11" i="3" s="1"/>
  <c r="T4" i="3" s="1"/>
  <c r="E25" i="3"/>
  <c r="F25" i="3" s="1"/>
  <c r="Q24" i="3"/>
  <c r="E24" i="3"/>
  <c r="Q23" i="3"/>
  <c r="R16" i="3" s="1"/>
  <c r="S9" i="3" s="1"/>
  <c r="T30" i="3" s="1"/>
  <c r="E23" i="3"/>
  <c r="G23" i="3" s="1"/>
  <c r="Q22" i="3"/>
  <c r="R15" i="3" s="1"/>
  <c r="S8" i="3" s="1"/>
  <c r="T29" i="3" s="1"/>
  <c r="E22" i="3"/>
  <c r="G22" i="3" s="1"/>
  <c r="Q21" i="3"/>
  <c r="R14" i="3" s="1"/>
  <c r="S7" i="3" s="1"/>
  <c r="T28" i="3" s="1"/>
  <c r="E21" i="3"/>
  <c r="G21" i="3" s="1"/>
  <c r="Q20" i="3"/>
  <c r="R13" i="3" s="1"/>
  <c r="S6" i="3" s="1"/>
  <c r="T27" i="3" s="1"/>
  <c r="E20" i="3"/>
  <c r="G20" i="3" s="1"/>
  <c r="Q19" i="3"/>
  <c r="E19" i="3"/>
  <c r="G19" i="3" s="1"/>
  <c r="Q18" i="3"/>
  <c r="R11" i="3" s="1"/>
  <c r="S4" i="3" s="1"/>
  <c r="T25" i="3" s="1"/>
  <c r="E18" i="3"/>
  <c r="F18" i="3" s="1"/>
  <c r="Q17" i="3"/>
  <c r="E17" i="3"/>
  <c r="Q16" i="3"/>
  <c r="E16" i="3"/>
  <c r="G16" i="3" s="1"/>
  <c r="Q15" i="3"/>
  <c r="R8" i="3" s="1"/>
  <c r="S29" i="3" s="1"/>
  <c r="T22" i="3" s="1"/>
  <c r="E15" i="3"/>
  <c r="G15" i="3" s="1"/>
  <c r="Q14" i="3"/>
  <c r="R7" i="3" s="1"/>
  <c r="S28" i="3" s="1"/>
  <c r="T21" i="3" s="1"/>
  <c r="E14" i="3"/>
  <c r="G14" i="3" s="1"/>
  <c r="Q13" i="3"/>
  <c r="R6" i="3" s="1"/>
  <c r="S27" i="3" s="1"/>
  <c r="T20" i="3" s="1"/>
  <c r="E13" i="3"/>
  <c r="G13" i="3" s="1"/>
  <c r="Q12" i="3"/>
  <c r="R5" i="3" s="1"/>
  <c r="S26" i="3" s="1"/>
  <c r="T19" i="3" s="1"/>
  <c r="E12" i="3"/>
  <c r="G12" i="3" s="1"/>
  <c r="Q11" i="3"/>
  <c r="R4" i="3" s="1"/>
  <c r="S25" i="3" s="1"/>
  <c r="T18" i="3" s="1"/>
  <c r="E11" i="3"/>
  <c r="F11" i="3" s="1"/>
  <c r="Q10" i="3"/>
  <c r="E10" i="3"/>
  <c r="F10" i="3" s="1"/>
  <c r="Q9" i="3"/>
  <c r="R30" i="3" s="1"/>
  <c r="S23" i="3" s="1"/>
  <c r="T16" i="3" s="1"/>
  <c r="M9" i="3"/>
  <c r="E9" i="3"/>
  <c r="G9" i="3" s="1"/>
  <c r="Q8" i="3"/>
  <c r="R29" i="3" s="1"/>
  <c r="S22" i="3" s="1"/>
  <c r="T15" i="3" s="1"/>
  <c r="M8" i="3"/>
  <c r="E8" i="3"/>
  <c r="G8" i="3" s="1"/>
  <c r="Q7" i="3"/>
  <c r="R28" i="3" s="1"/>
  <c r="S21" i="3" s="1"/>
  <c r="T14" i="3" s="1"/>
  <c r="M7" i="3"/>
  <c r="G7" i="3"/>
  <c r="E7" i="3"/>
  <c r="F7" i="3" s="1"/>
  <c r="Q6" i="3"/>
  <c r="R27" i="3" s="1"/>
  <c r="S20" i="3" s="1"/>
  <c r="T13" i="3" s="1"/>
  <c r="M6" i="3"/>
  <c r="E6" i="3"/>
  <c r="F6" i="3" s="1"/>
  <c r="Q5" i="3"/>
  <c r="R26" i="3" s="1"/>
  <c r="S19" i="3" s="1"/>
  <c r="T12" i="3" s="1"/>
  <c r="M5" i="3"/>
  <c r="E5" i="3"/>
  <c r="G5" i="3" s="1"/>
  <c r="Q4" i="3"/>
  <c r="R25" i="3" s="1"/>
  <c r="S18" i="3" s="1"/>
  <c r="T11" i="3" s="1"/>
  <c r="M4" i="3"/>
  <c r="E4" i="3"/>
  <c r="F4" i="3" s="1"/>
  <c r="Q3" i="3"/>
  <c r="R24" i="3" s="1"/>
  <c r="S17" i="3" s="1"/>
  <c r="T10" i="3" s="1"/>
  <c r="M3" i="3"/>
  <c r="E3" i="3"/>
  <c r="B1" i="3"/>
  <c r="G28" i="3" l="1"/>
  <c r="G10" i="3"/>
  <c r="M10" i="3"/>
  <c r="A17" i="3"/>
  <c r="F29" i="3"/>
  <c r="G6" i="3"/>
  <c r="F9" i="3"/>
  <c r="F14" i="3"/>
  <c r="F21" i="3"/>
  <c r="A24" i="3"/>
  <c r="F26" i="3"/>
  <c r="E34" i="3"/>
  <c r="F3" i="3"/>
  <c r="F5" i="3"/>
  <c r="G17" i="3"/>
  <c r="F17" i="3"/>
  <c r="F19" i="3"/>
  <c r="F12" i="3"/>
  <c r="F24" i="3"/>
  <c r="G3" i="3"/>
  <c r="F8" i="3"/>
  <c r="G24" i="3"/>
  <c r="U25" i="3"/>
  <c r="U7" i="3"/>
  <c r="U16" i="3"/>
  <c r="U8" i="3"/>
  <c r="U22" i="3"/>
  <c r="U6" i="3"/>
  <c r="G11" i="3"/>
  <c r="G4" i="3"/>
  <c r="R10" i="3"/>
  <c r="S3" i="3" s="1"/>
  <c r="T24" i="3" s="1"/>
  <c r="F13" i="3"/>
  <c r="R17" i="3"/>
  <c r="S10" i="3" s="1"/>
  <c r="T3" i="3" s="1"/>
  <c r="F20" i="3"/>
  <c r="U10" i="3"/>
  <c r="F27" i="3"/>
  <c r="G18" i="3"/>
  <c r="G25" i="3"/>
  <c r="R3" i="3"/>
  <c r="S24" i="3" s="1"/>
  <c r="T17" i="3" s="1"/>
  <c r="R9" i="3"/>
  <c r="S30" i="3" s="1"/>
  <c r="T23" i="3" s="1"/>
  <c r="U15" i="3"/>
  <c r="A10" i="3"/>
  <c r="R12" i="3"/>
  <c r="S5" i="3" s="1"/>
  <c r="T26" i="3" s="1"/>
  <c r="F15" i="3"/>
  <c r="F22" i="3"/>
  <c r="A3" i="3"/>
  <c r="F16" i="3"/>
  <c r="F23" i="3"/>
  <c r="F30" i="3"/>
  <c r="E31" i="3"/>
  <c r="U20" i="3" l="1"/>
  <c r="U26" i="3"/>
  <c r="F31" i="3"/>
  <c r="U9" i="3"/>
  <c r="U29" i="3"/>
  <c r="U27" i="3"/>
  <c r="U19" i="3"/>
  <c r="E33" i="3"/>
  <c r="E32" i="3"/>
  <c r="U13" i="3"/>
  <c r="U11" i="3"/>
  <c r="U18" i="3"/>
  <c r="U4" i="3"/>
  <c r="U3" i="3"/>
  <c r="U5" i="3"/>
  <c r="U12" i="3"/>
  <c r="U28" i="3"/>
  <c r="U14" i="3" l="1"/>
  <c r="U21" i="3"/>
  <c r="U23" i="3" l="1"/>
  <c r="U30" i="3"/>
  <c r="U17" i="3"/>
  <c r="U24" i="3"/>
</calcChain>
</file>

<file path=xl/sharedStrings.xml><?xml version="1.0" encoding="utf-8"?>
<sst xmlns="http://schemas.openxmlformats.org/spreadsheetml/2006/main" count="123" uniqueCount="38">
  <si>
    <t>Working:</t>
  </si>
  <si>
    <t>Avr Shift:</t>
  </si>
  <si>
    <t>Avr Wk:</t>
  </si>
  <si>
    <t>Total:</t>
  </si>
  <si>
    <t>Sun</t>
  </si>
  <si>
    <t>Sat</t>
  </si>
  <si>
    <t>Fri</t>
  </si>
  <si>
    <t>Thu</t>
  </si>
  <si>
    <t>Wed</t>
  </si>
  <si>
    <t>Tue</t>
  </si>
  <si>
    <t>Mon</t>
  </si>
  <si>
    <t>Duration</t>
  </si>
  <si>
    <t>Closed</t>
  </si>
  <si>
    <t>Open</t>
  </si>
  <si>
    <t>Day</t>
  </si>
  <si>
    <t>End</t>
  </si>
  <si>
    <t>Start</t>
  </si>
  <si>
    <t>Centre Times Hours to Public</t>
  </si>
  <si>
    <t>Out of Hours</t>
  </si>
  <si>
    <t>PT Shift</t>
  </si>
  <si>
    <t>PT 1</t>
  </si>
  <si>
    <t>PT 2</t>
  </si>
  <si>
    <t>PT 3</t>
  </si>
  <si>
    <t>PT 4</t>
  </si>
  <si>
    <t>Working</t>
  </si>
  <si>
    <t>Week 1</t>
  </si>
  <si>
    <t>Week 2</t>
  </si>
  <si>
    <t>Week 3</t>
  </si>
  <si>
    <t>Week 4</t>
  </si>
  <si>
    <t>Coordinator Shift</t>
  </si>
  <si>
    <t>FTE - 35hrs</t>
  </si>
  <si>
    <t>D.Coordinator (Galleon)</t>
  </si>
  <si>
    <t>Off</t>
  </si>
  <si>
    <t xml:space="preserve">Work Base - Galleon Leisure Centre </t>
  </si>
  <si>
    <t>Work pattern (Development Coordinator: GroupX)</t>
  </si>
  <si>
    <t>Unpaid breaks - 50 mins Tuesday - Friday, 40 mins Sunday</t>
  </si>
  <si>
    <t>Week 2,3,4</t>
  </si>
  <si>
    <t>Unpaid breaks - 50 mins Mon - Thurs, 40 mins Fri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</si>
</sst>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h]:mm"/>
    <numFmt numFmtId="165" formatCode="##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1"/>
      <color theme="1"/>
      <name val="Segoe UI"/>
      <family val="2"/>
    </font>
    <font>
      <b/>
      <sz val="16"/>
      <color theme="1"/>
      <name val="Segoe UI"/>
      <family val="2"/>
    </font>
    <font>
      <b/>
      <sz val="14"/>
      <color indexed="8"/>
      <name val="Segoe UI"/>
      <family val="2"/>
    </font>
    <font>
      <b/>
      <sz val="11"/>
      <name val="Segoe UI"/>
      <family val="2"/>
    </font>
    <font>
      <b/>
      <sz val="11"/>
      <color rgb="FFFF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16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right"/>
    </xf>
    <xf numFmtId="164" fontId="2" fillId="2" borderId="1" xfId="0" applyNumberFormat="1" applyFont="1" applyFill="1" applyBorder="1"/>
    <xf numFmtId="0" fontId="2" fillId="0" borderId="0" xfId="0" applyFont="1"/>
    <xf numFmtId="164" fontId="2" fillId="2" borderId="2" xfId="0" applyNumberFormat="1" applyFont="1" applyFill="1" applyBorder="1"/>
    <xf numFmtId="0" fontId="2" fillId="2" borderId="2" xfId="0" applyFont="1" applyFill="1" applyBorder="1" applyAlignment="1">
      <alignment horizontal="right"/>
    </xf>
    <xf numFmtId="165" fontId="3" fillId="0" borderId="0" xfId="0" applyNumberFormat="1" applyFont="1" applyAlignment="1">
      <alignment horizontal="center"/>
    </xf>
    <xf numFmtId="2" fontId="4" fillId="0" borderId="3" xfId="0" applyNumberFormat="1" applyFont="1" applyBorder="1"/>
    <xf numFmtId="2" fontId="4" fillId="0" borderId="4" xfId="0" applyNumberFormat="1" applyFont="1" applyBorder="1"/>
    <xf numFmtId="20" fontId="0" fillId="0" borderId="4" xfId="0" applyNumberFormat="1" applyBorder="1"/>
    <xf numFmtId="0" fontId="0" fillId="0" borderId="4" xfId="0" applyBorder="1"/>
    <xf numFmtId="2" fontId="4" fillId="0" borderId="0" xfId="0" applyNumberFormat="1" applyFont="1"/>
    <xf numFmtId="0" fontId="0" fillId="0" borderId="6" xfId="0" applyBorder="1"/>
    <xf numFmtId="2" fontId="4" fillId="3" borderId="7" xfId="0" applyNumberFormat="1" applyFont="1" applyFill="1" applyBorder="1"/>
    <xf numFmtId="2" fontId="4" fillId="3" borderId="1" xfId="0" applyNumberFormat="1" applyFont="1" applyFill="1" applyBorder="1"/>
    <xf numFmtId="20" fontId="0" fillId="3" borderId="1" xfId="0" applyNumberFormat="1" applyFill="1" applyBorder="1"/>
    <xf numFmtId="0" fontId="0" fillId="3" borderId="9" xfId="0" applyFill="1" applyBorder="1"/>
    <xf numFmtId="2" fontId="4" fillId="0" borderId="7" xfId="0" applyNumberFormat="1" applyFont="1" applyBorder="1"/>
    <xf numFmtId="2" fontId="4" fillId="0" borderId="1" xfId="0" applyNumberFormat="1" applyFont="1" applyBorder="1"/>
    <xf numFmtId="20" fontId="0" fillId="0" borderId="1" xfId="0" applyNumberFormat="1" applyBorder="1"/>
    <xf numFmtId="0" fontId="0" fillId="0" borderId="1" xfId="0" applyBorder="1"/>
    <xf numFmtId="0" fontId="0" fillId="0" borderId="9" xfId="0" applyBorder="1"/>
    <xf numFmtId="2" fontId="4" fillId="0" borderId="10" xfId="0" applyNumberFormat="1" applyFont="1" applyBorder="1"/>
    <xf numFmtId="2" fontId="4" fillId="0" borderId="11" xfId="0" applyNumberFormat="1" applyFont="1" applyBorder="1"/>
    <xf numFmtId="20" fontId="0" fillId="0" borderId="11" xfId="0" applyNumberFormat="1" applyBorder="1"/>
    <xf numFmtId="0" fontId="0" fillId="0" borderId="11" xfId="0" applyBorder="1"/>
    <xf numFmtId="0" fontId="0" fillId="0" borderId="13" xfId="0" applyBorder="1"/>
    <xf numFmtId="2" fontId="4" fillId="3" borderId="3" xfId="0" applyNumberFormat="1" applyFont="1" applyFill="1" applyBorder="1"/>
    <xf numFmtId="2" fontId="4" fillId="3" borderId="4" xfId="0" applyNumberFormat="1" applyFont="1" applyFill="1" applyBorder="1"/>
    <xf numFmtId="20" fontId="0" fillId="3" borderId="4" xfId="0" applyNumberFormat="1" applyFill="1" applyBorder="1"/>
    <xf numFmtId="0" fontId="0" fillId="3" borderId="6" xfId="0" applyFill="1" applyBorder="1"/>
    <xf numFmtId="2" fontId="4" fillId="3" borderId="10" xfId="0" applyNumberFormat="1" applyFont="1" applyFill="1" applyBorder="1"/>
    <xf numFmtId="2" fontId="4" fillId="3" borderId="11" xfId="0" applyNumberFormat="1" applyFont="1" applyFill="1" applyBorder="1"/>
    <xf numFmtId="20" fontId="0" fillId="3" borderId="11" xfId="0" applyNumberFormat="1" applyFill="1" applyBorder="1"/>
    <xf numFmtId="0" fontId="0" fillId="3" borderId="13" xfId="0" applyFill="1" applyBorder="1"/>
    <xf numFmtId="20" fontId="0" fillId="4" borderId="1" xfId="0" applyNumberFormat="1" applyFill="1" applyBorder="1"/>
    <xf numFmtId="0" fontId="0" fillId="4" borderId="1" xfId="0" applyFill="1" applyBorder="1"/>
    <xf numFmtId="0" fontId="0" fillId="2" borderId="1" xfId="0" applyFill="1" applyBorder="1" applyAlignment="1">
      <alignment horizontal="center"/>
    </xf>
    <xf numFmtId="20" fontId="3" fillId="2" borderId="14" xfId="0" applyNumberFormat="1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20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0" fontId="0" fillId="0" borderId="11" xfId="0" applyNumberFormat="1" applyBorder="1" applyAlignment="1">
      <alignment horizontal="center" vertical="center"/>
    </xf>
    <xf numFmtId="0" fontId="0" fillId="0" borderId="10" xfId="0" applyBorder="1" applyAlignment="1">
      <alignment horizontal="center"/>
    </xf>
    <xf numFmtId="20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/>
    </xf>
    <xf numFmtId="20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1" fillId="0" borderId="0" xfId="0" applyFont="1"/>
    <xf numFmtId="0" fontId="11" fillId="2" borderId="14" xfId="0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center"/>
    </xf>
    <xf numFmtId="0" fontId="1" fillId="0" borderId="13" xfId="0" applyFont="1" applyBorder="1"/>
    <xf numFmtId="20" fontId="8" fillId="0" borderId="1" xfId="0" applyNumberFormat="1" applyFont="1" applyBorder="1"/>
    <xf numFmtId="0" fontId="1" fillId="3" borderId="9" xfId="0" applyFont="1" applyFill="1" applyBorder="1"/>
    <xf numFmtId="0" fontId="1" fillId="0" borderId="9" xfId="0" applyFont="1" applyBorder="1"/>
    <xf numFmtId="20" fontId="11" fillId="0" borderId="1" xfId="0" applyNumberFormat="1" applyFont="1" applyBorder="1"/>
    <xf numFmtId="0" fontId="1" fillId="0" borderId="6" xfId="0" applyFont="1" applyBorder="1"/>
    <xf numFmtId="20" fontId="11" fillId="3" borderId="4" xfId="0" applyNumberFormat="1" applyFont="1" applyFill="1" applyBorder="1"/>
    <xf numFmtId="0" fontId="8" fillId="2" borderId="2" xfId="0" applyFont="1" applyFill="1" applyBorder="1" applyAlignment="1">
      <alignment horizontal="right"/>
    </xf>
    <xf numFmtId="164" fontId="8" fillId="2" borderId="2" xfId="0" applyNumberFormat="1" applyFont="1" applyFill="1" applyBorder="1"/>
    <xf numFmtId="164" fontId="1" fillId="0" borderId="0" xfId="0" applyNumberFormat="1" applyFont="1" applyAlignment="1">
      <alignment horizontal="center"/>
    </xf>
    <xf numFmtId="20" fontId="8" fillId="0" borderId="1" xfId="0" applyNumberFormat="1" applyFont="1" applyBorder="1" applyAlignment="1">
      <alignment horizontal="right"/>
    </xf>
    <xf numFmtId="0" fontId="12" fillId="0" borderId="0" xfId="0" applyFont="1"/>
    <xf numFmtId="0" fontId="10" fillId="2" borderId="15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 vertical="center" textRotation="90"/>
    </xf>
    <xf numFmtId="0" fontId="1" fillId="5" borderId="8" xfId="0" applyFont="1" applyFill="1" applyBorder="1" applyAlignment="1">
      <alignment horizontal="center" vertical="center" textRotation="90"/>
    </xf>
    <xf numFmtId="0" fontId="1" fillId="5" borderId="5" xfId="0" applyFont="1" applyFill="1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20" xfId="0" applyBorder="1" applyAlignment="1">
      <alignment vertical="center" textRotation="90"/>
    </xf>
    <xf numFmtId="0" fontId="0" fillId="0" borderId="22" xfId="0" applyBorder="1" applyAlignment="1">
      <alignment vertical="center" textRotation="90"/>
    </xf>
    <xf numFmtId="0" fontId="0" fillId="0" borderId="23" xfId="0" applyBorder="1" applyAlignment="1">
      <alignment vertical="center" textRotation="90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165" fontId="3" fillId="2" borderId="21" xfId="0" applyNumberFormat="1" applyFont="1" applyFill="1" applyBorder="1" applyAlignment="1">
      <alignment horizontal="center"/>
    </xf>
    <xf numFmtId="165" fontId="3" fillId="2" borderId="13" xfId="0" applyNumberFormat="1" applyFont="1" applyFill="1" applyBorder="1" applyAlignment="1">
      <alignment horizontal="center"/>
    </xf>
  </cellXfs>
  <cellStyles count="1">
    <cellStyle name="Normal" xfId="0" builtinId="0"/>
  </cellStyles>
  <dxfs count="5">
    <dxf>
      <font>
        <color theme="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topLeftCell="B1" zoomScale="60" zoomScaleNormal="60" workbookViewId="0">
      <selection activeCell="H34" sqref="H34"/>
    </sheetView>
  </sheetViews>
  <sheetFormatPr defaultColWidth="9.109375" defaultRowHeight="16.8" x14ac:dyDescent="0.4"/>
  <cols>
    <col min="1" max="1" width="7.44140625" style="54" hidden="1" customWidth="1"/>
    <col min="2" max="2" width="18" style="54" customWidth="1"/>
    <col min="3" max="3" width="15" style="54" customWidth="1"/>
    <col min="4" max="5" width="14.44140625" style="54" customWidth="1"/>
    <col min="6" max="16384" width="9.109375" style="54"/>
  </cols>
  <sheetData>
    <row r="1" spans="1:5" ht="24.6" x14ac:dyDescent="0.55000000000000004">
      <c r="A1" s="53"/>
      <c r="B1" s="53" t="s">
        <v>34</v>
      </c>
    </row>
    <row r="3" spans="1:5" x14ac:dyDescent="0.4">
      <c r="B3" s="54" t="s">
        <v>33</v>
      </c>
    </row>
    <row r="4" spans="1:5" x14ac:dyDescent="0.4">
      <c r="B4" s="54" t="s">
        <v>30</v>
      </c>
    </row>
    <row r="6" spans="1:5" x14ac:dyDescent="0.4">
      <c r="B6" s="68" t="s">
        <v>36</v>
      </c>
    </row>
    <row r="7" spans="1:5" x14ac:dyDescent="0.4">
      <c r="B7" s="54" t="s">
        <v>37</v>
      </c>
    </row>
    <row r="9" spans="1:5" ht="20.399999999999999" x14ac:dyDescent="0.45">
      <c r="B9" s="69" t="s">
        <v>31</v>
      </c>
      <c r="C9" s="70"/>
      <c r="D9" s="70"/>
      <c r="E9" s="71"/>
    </row>
    <row r="10" spans="1:5" ht="17.399999999999999" thickBot="1" x14ac:dyDescent="0.45">
      <c r="B10" s="55" t="s">
        <v>29</v>
      </c>
      <c r="C10" s="56" t="s">
        <v>16</v>
      </c>
      <c r="D10" s="56" t="s">
        <v>15</v>
      </c>
      <c r="E10" s="56" t="s">
        <v>11</v>
      </c>
    </row>
    <row r="11" spans="1:5" ht="15" customHeight="1" x14ac:dyDescent="0.4">
      <c r="A11" s="72" t="str">
        <f>"Week 1 Hr: "&amp;TEXT(SUM(E11:E17),"[HH]:MM")</f>
        <v>Week 1 Hr: 39:00</v>
      </c>
      <c r="B11" s="57" t="s">
        <v>10</v>
      </c>
      <c r="C11" s="58">
        <v>0.39583333333333331</v>
      </c>
      <c r="D11" s="58">
        <v>0.72916666666666663</v>
      </c>
      <c r="E11" s="58">
        <f t="shared" ref="E11" si="0">D11-C11</f>
        <v>0.33333333333333331</v>
      </c>
    </row>
    <row r="12" spans="1:5" x14ac:dyDescent="0.4">
      <c r="A12" s="73"/>
      <c r="B12" s="59" t="s">
        <v>9</v>
      </c>
      <c r="C12" s="58">
        <v>0.45833333333333331</v>
      </c>
      <c r="D12" s="58">
        <v>0.79166666666666663</v>
      </c>
      <c r="E12" s="58">
        <f t="shared" ref="E12" si="1">D12-C12</f>
        <v>0.33333333333333331</v>
      </c>
    </row>
    <row r="13" spans="1:5" x14ac:dyDescent="0.4">
      <c r="A13" s="73"/>
      <c r="B13" s="60" t="s">
        <v>8</v>
      </c>
      <c r="C13" s="58">
        <v>0.45833333333333331</v>
      </c>
      <c r="D13" s="58">
        <v>0.79166666666666663</v>
      </c>
      <c r="E13" s="58">
        <f t="shared" ref="E13:E15" si="2">D13-C13</f>
        <v>0.33333333333333331</v>
      </c>
    </row>
    <row r="14" spans="1:5" x14ac:dyDescent="0.4">
      <c r="A14" s="73"/>
      <c r="B14" s="59" t="s">
        <v>7</v>
      </c>
      <c r="C14" s="58">
        <v>0.39583333333333331</v>
      </c>
      <c r="D14" s="58">
        <v>0.72916666666666663</v>
      </c>
      <c r="E14" s="58">
        <f t="shared" si="2"/>
        <v>0.33333333333333331</v>
      </c>
    </row>
    <row r="15" spans="1:5" x14ac:dyDescent="0.4">
      <c r="A15" s="73"/>
      <c r="B15" s="60" t="s">
        <v>6</v>
      </c>
      <c r="C15" s="58">
        <v>0.39583333333333331</v>
      </c>
      <c r="D15" s="58">
        <v>0.6875</v>
      </c>
      <c r="E15" s="58">
        <f t="shared" si="2"/>
        <v>0.29166666666666669</v>
      </c>
    </row>
    <row r="16" spans="1:5" x14ac:dyDescent="0.4">
      <c r="A16" s="73"/>
      <c r="B16" s="59" t="s">
        <v>5</v>
      </c>
      <c r="C16" s="61"/>
      <c r="D16" s="61"/>
      <c r="E16" s="61"/>
    </row>
    <row r="17" spans="1:5" ht="17.399999999999999" thickBot="1" x14ac:dyDescent="0.45">
      <c r="A17" s="74"/>
      <c r="B17" s="62" t="s">
        <v>4</v>
      </c>
      <c r="C17" s="63"/>
      <c r="D17" s="63"/>
      <c r="E17" s="63"/>
    </row>
    <row r="18" spans="1:5" x14ac:dyDescent="0.4">
      <c r="D18" s="64" t="s">
        <v>3</v>
      </c>
      <c r="E18" s="65">
        <f>SUM(E11:E17)</f>
        <v>1.625</v>
      </c>
    </row>
    <row r="19" spans="1:5" x14ac:dyDescent="0.4">
      <c r="E19" s="66"/>
    </row>
    <row r="20" spans="1:5" x14ac:dyDescent="0.4">
      <c r="B20" s="68" t="s">
        <v>25</v>
      </c>
      <c r="E20" s="66"/>
    </row>
    <row r="21" spans="1:5" x14ac:dyDescent="0.4">
      <c r="A21" s="54" t="s">
        <v>28</v>
      </c>
      <c r="B21" s="54" t="s">
        <v>35</v>
      </c>
    </row>
    <row r="23" spans="1:5" ht="20.399999999999999" x14ac:dyDescent="0.45">
      <c r="B23" s="69" t="s">
        <v>31</v>
      </c>
      <c r="C23" s="70"/>
      <c r="D23" s="70"/>
      <c r="E23" s="71"/>
    </row>
    <row r="24" spans="1:5" ht="17.399999999999999" thickBot="1" x14ac:dyDescent="0.45">
      <c r="B24" s="55" t="s">
        <v>29</v>
      </c>
      <c r="C24" s="56" t="s">
        <v>16</v>
      </c>
      <c r="D24" s="56" t="s">
        <v>15</v>
      </c>
      <c r="E24" s="56" t="s">
        <v>11</v>
      </c>
    </row>
    <row r="25" spans="1:5" x14ac:dyDescent="0.4">
      <c r="A25" s="72" t="str">
        <f>"Week 1 Hr: "&amp;TEXT(SUM(E25:E31),"[HH]:MM")</f>
        <v>Week 1 Hr: 39:00</v>
      </c>
      <c r="B25" s="57" t="s">
        <v>10</v>
      </c>
      <c r="C25" s="58">
        <v>0.39583333333333331</v>
      </c>
      <c r="D25" s="58">
        <v>0.72916666666666663</v>
      </c>
      <c r="E25" s="58">
        <f t="shared" ref="E25:E27" si="3">D25-C25</f>
        <v>0.33333333333333331</v>
      </c>
    </row>
    <row r="26" spans="1:5" x14ac:dyDescent="0.4">
      <c r="A26" s="73"/>
      <c r="B26" s="59" t="s">
        <v>9</v>
      </c>
      <c r="C26" s="58">
        <v>0.45833333333333331</v>
      </c>
      <c r="D26" s="58">
        <v>0.79166666666666663</v>
      </c>
      <c r="E26" s="58">
        <f t="shared" si="3"/>
        <v>0.33333333333333331</v>
      </c>
    </row>
    <row r="27" spans="1:5" x14ac:dyDescent="0.4">
      <c r="A27" s="73"/>
      <c r="B27" s="60" t="s">
        <v>8</v>
      </c>
      <c r="C27" s="58">
        <v>0.45833333333333331</v>
      </c>
      <c r="D27" s="58">
        <v>0.79166666666666663</v>
      </c>
      <c r="E27" s="58">
        <f t="shared" si="3"/>
        <v>0.33333333333333331</v>
      </c>
    </row>
    <row r="28" spans="1:5" x14ac:dyDescent="0.4">
      <c r="A28" s="73"/>
      <c r="B28" s="59" t="s">
        <v>7</v>
      </c>
      <c r="C28" s="67" t="s">
        <v>32</v>
      </c>
      <c r="D28" s="58"/>
      <c r="E28" s="58"/>
    </row>
    <row r="29" spans="1:5" x14ac:dyDescent="0.4">
      <c r="A29" s="73"/>
      <c r="B29" s="60" t="s">
        <v>6</v>
      </c>
      <c r="C29" s="67" t="s">
        <v>32</v>
      </c>
      <c r="D29" s="58"/>
      <c r="E29" s="58"/>
    </row>
    <row r="30" spans="1:5" x14ac:dyDescent="0.4">
      <c r="A30" s="73"/>
      <c r="B30" s="59" t="s">
        <v>5</v>
      </c>
      <c r="C30" s="58">
        <v>0.375</v>
      </c>
      <c r="D30" s="58">
        <v>0.70833333333333337</v>
      </c>
      <c r="E30" s="58">
        <f t="shared" ref="E30:E31" si="4">D30-C30</f>
        <v>0.33333333333333337</v>
      </c>
    </row>
    <row r="31" spans="1:5" ht="17.399999999999999" thickBot="1" x14ac:dyDescent="0.45">
      <c r="A31" s="74"/>
      <c r="B31" s="62" t="s">
        <v>4</v>
      </c>
      <c r="C31" s="58">
        <v>0.375</v>
      </c>
      <c r="D31" s="58">
        <v>0.66666666666666663</v>
      </c>
      <c r="E31" s="58">
        <f t="shared" si="4"/>
        <v>0.29166666666666663</v>
      </c>
    </row>
    <row r="32" spans="1:5" x14ac:dyDescent="0.4">
      <c r="D32" s="64" t="s">
        <v>3</v>
      </c>
      <c r="E32" s="65">
        <f>SUM(E25:E31)</f>
        <v>1.625</v>
      </c>
    </row>
  </sheetData>
  <mergeCells count="4">
    <mergeCell ref="B9:E9"/>
    <mergeCell ref="A11:A17"/>
    <mergeCell ref="B23:E23"/>
    <mergeCell ref="A25:A31"/>
  </mergeCells>
  <conditionalFormatting sqref="C11:E17">
    <cfRule type="cellIs" dxfId="4" priority="22" operator="lessThanOrEqual">
      <formula>0</formula>
    </cfRule>
  </conditionalFormatting>
  <conditionalFormatting sqref="C25:E31">
    <cfRule type="cellIs" dxfId="3" priority="1" operator="lessThanOr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&amp;C&amp;"Aptos"&amp;12&amp;K008000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DFAB9-6B7F-42DB-8677-1A16DCC7A8E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Z35"/>
  <sheetViews>
    <sheetView zoomScale="69" zoomScaleNormal="69" workbookViewId="0">
      <selection activeCell="K16" sqref="K16"/>
    </sheetView>
  </sheetViews>
  <sheetFormatPr defaultRowHeight="14.4" x14ac:dyDescent="0.3"/>
  <cols>
    <col min="1" max="1" width="3.6640625" bestFit="1" customWidth="1"/>
    <col min="5" max="5" width="11" customWidth="1"/>
    <col min="8" max="8" width="2.5546875" customWidth="1"/>
    <col min="9" max="9" width="2.6640625" customWidth="1"/>
    <col min="15" max="15" width="4.5546875" customWidth="1"/>
    <col min="16" max="16" width="7" customWidth="1"/>
    <col min="17" max="20" width="14.33203125" customWidth="1"/>
    <col min="21" max="21" width="9.6640625" customWidth="1"/>
  </cols>
  <sheetData>
    <row r="1" spans="1:21" ht="18.600000000000001" thickBot="1" x14ac:dyDescent="0.4">
      <c r="B1" s="81" t="str">
        <f ca="1">MID(CELL("Filename",B1),SEARCH("]",CELL("Filename",B1),1)+1,100)</f>
        <v>Galleon PT</v>
      </c>
      <c r="C1" s="82"/>
      <c r="D1" s="82"/>
      <c r="E1" s="83"/>
      <c r="F1" s="84" t="s">
        <v>18</v>
      </c>
      <c r="G1" s="85"/>
      <c r="H1" s="42"/>
      <c r="J1" s="86" t="s">
        <v>17</v>
      </c>
      <c r="K1" s="86"/>
      <c r="L1" s="86"/>
      <c r="M1" s="86"/>
    </row>
    <row r="2" spans="1:21" ht="15" thickBot="1" x14ac:dyDescent="0.35">
      <c r="B2" s="40" t="s">
        <v>19</v>
      </c>
      <c r="C2" s="40" t="s">
        <v>16</v>
      </c>
      <c r="D2" s="40" t="s">
        <v>15</v>
      </c>
      <c r="E2" s="40" t="s">
        <v>11</v>
      </c>
      <c r="F2" s="39">
        <v>0.25</v>
      </c>
      <c r="G2" s="39">
        <v>0.91666666666666663</v>
      </c>
      <c r="H2" s="41"/>
      <c r="J2" s="38" t="s">
        <v>14</v>
      </c>
      <c r="K2" s="38" t="s">
        <v>13</v>
      </c>
      <c r="L2" s="38" t="s">
        <v>12</v>
      </c>
      <c r="M2" s="38" t="s">
        <v>11</v>
      </c>
      <c r="Q2" s="43" t="s">
        <v>20</v>
      </c>
      <c r="R2" s="44" t="s">
        <v>21</v>
      </c>
      <c r="S2" s="44" t="s">
        <v>22</v>
      </c>
      <c r="T2" s="44" t="s">
        <v>23</v>
      </c>
      <c r="U2" s="45" t="s">
        <v>24</v>
      </c>
    </row>
    <row r="3" spans="1:21" ht="15" customHeight="1" thickBot="1" x14ac:dyDescent="0.35">
      <c r="A3" s="75" t="str">
        <f>"Week 1 Hr: "&amp;TEXT(SUM(E3:E9),"[HH]:MM")</f>
        <v>Week 1 Hr: 23:30</v>
      </c>
      <c r="B3" s="27" t="s">
        <v>10</v>
      </c>
      <c r="C3" s="25">
        <v>0.70833333333333337</v>
      </c>
      <c r="D3" s="25">
        <v>0.89583333333333337</v>
      </c>
      <c r="E3" s="25">
        <f t="shared" ref="E3" si="0">D3-C3</f>
        <v>0.1875</v>
      </c>
      <c r="F3" s="24">
        <f t="shared" ref="F3" si="1">IF(E3&gt;0,IF($F$2-C3&gt;0,($F$2-C3)*24,0),0)</f>
        <v>0</v>
      </c>
      <c r="G3" s="23">
        <f t="shared" ref="G3" si="2">IF(E3&gt;0,IF(D3-$G$2&gt;0,(D3-$G$2)*24,0),0)</f>
        <v>0</v>
      </c>
      <c r="H3" s="12"/>
      <c r="J3" s="21" t="s">
        <v>10</v>
      </c>
      <c r="K3" s="20">
        <v>0.27083333333333331</v>
      </c>
      <c r="L3" s="20">
        <v>0.91666666666666663</v>
      </c>
      <c r="M3" s="20">
        <f>L3-K3</f>
        <v>0.64583333333333326</v>
      </c>
      <c r="O3" s="78" t="s">
        <v>25</v>
      </c>
      <c r="P3" s="26" t="s">
        <v>10</v>
      </c>
      <c r="Q3" s="46" t="str">
        <f t="shared" ref="Q3:Q30" si="3">TEXT(C3,"hh:mm")&amp;" - "&amp;TEXT(D3,"HH:mm")</f>
        <v>17:00 - 21:30</v>
      </c>
      <c r="R3" s="46" t="str">
        <f>Q10</f>
        <v>00:00 - 00:00</v>
      </c>
      <c r="S3" s="46" t="str">
        <f t="shared" ref="R3:T23" si="4">R10</f>
        <v>18:00 - 22:00</v>
      </c>
      <c r="T3" s="46" t="str">
        <f>S10</f>
        <v>00:00 - 00:00</v>
      </c>
      <c r="U3" s="47">
        <f t="shared" ref="U3:U30" si="5">5-COUNTIF(Q3:T3,"00:00 - 00:00")</f>
        <v>3</v>
      </c>
    </row>
    <row r="4" spans="1:21" ht="15" thickBot="1" x14ac:dyDescent="0.35">
      <c r="A4" s="76"/>
      <c r="B4" s="17" t="s">
        <v>9</v>
      </c>
      <c r="C4" s="16">
        <v>0.70833333333333337</v>
      </c>
      <c r="D4" s="16">
        <v>0.89583333333333337</v>
      </c>
      <c r="E4" s="16">
        <f>D4-C4</f>
        <v>0.1875</v>
      </c>
      <c r="F4" s="15">
        <f>IF(E4&gt;0,IF($F$2-C4&gt;0,($F$2-C4)*24,0),0)</f>
        <v>0</v>
      </c>
      <c r="G4" s="14">
        <f>IF(E4&gt;0,IF(D4-$G$2&gt;0,(D4-$G$2)*24,0),0)</f>
        <v>0</v>
      </c>
      <c r="H4" s="12"/>
      <c r="J4" s="37" t="s">
        <v>9</v>
      </c>
      <c r="K4" s="36">
        <v>0.27083333333333331</v>
      </c>
      <c r="L4" s="36">
        <v>0.91666666666666663</v>
      </c>
      <c r="M4" s="36">
        <f t="shared" ref="M4:M9" si="6">L4-K4</f>
        <v>0.64583333333333326</v>
      </c>
      <c r="O4" s="79"/>
      <c r="P4" s="21" t="s">
        <v>9</v>
      </c>
      <c r="Q4" s="48" t="str">
        <f t="shared" si="3"/>
        <v>17:00 - 21:30</v>
      </c>
      <c r="R4" s="48" t="str">
        <f t="shared" si="4"/>
        <v>00:00 - 00:00</v>
      </c>
      <c r="S4" s="46" t="str">
        <f t="shared" si="4"/>
        <v>18:00 - 22:00</v>
      </c>
      <c r="T4" s="48" t="str">
        <f>S11</f>
        <v>00:00 - 00:00</v>
      </c>
      <c r="U4" s="49">
        <f t="shared" si="5"/>
        <v>3</v>
      </c>
    </row>
    <row r="5" spans="1:21" x14ac:dyDescent="0.3">
      <c r="A5" s="76"/>
      <c r="B5" s="22" t="s">
        <v>8</v>
      </c>
      <c r="C5" s="20">
        <v>0</v>
      </c>
      <c r="D5" s="20">
        <v>0</v>
      </c>
      <c r="E5" s="20">
        <f t="shared" ref="E5:E30" si="7">D5-C5</f>
        <v>0</v>
      </c>
      <c r="F5" s="19">
        <f t="shared" ref="F5:F30" si="8">IF(E5&gt;0,IF($F$2-C5&gt;0,($F$2-C5)*24,0),0)</f>
        <v>0</v>
      </c>
      <c r="G5" s="18">
        <f t="shared" ref="G5:G30" si="9">IF(E5&gt;0,IF(D5-$G$2&gt;0,(D5-$G$2)*24,0),0)</f>
        <v>0</v>
      </c>
      <c r="H5" s="12"/>
      <c r="J5" s="21" t="s">
        <v>8</v>
      </c>
      <c r="K5" s="20">
        <v>0.27083333333333331</v>
      </c>
      <c r="L5" s="20">
        <v>0.91666666666666663</v>
      </c>
      <c r="M5" s="20">
        <f t="shared" si="6"/>
        <v>0.64583333333333326</v>
      </c>
      <c r="O5" s="79"/>
      <c r="P5" s="21" t="s">
        <v>8</v>
      </c>
      <c r="Q5" s="48" t="str">
        <f t="shared" si="3"/>
        <v>00:00 - 00:00</v>
      </c>
      <c r="R5" s="48" t="str">
        <f t="shared" si="4"/>
        <v>17:00 - 21:30</v>
      </c>
      <c r="S5" s="48" t="str">
        <f t="shared" si="4"/>
        <v>00:00 - 00:00</v>
      </c>
      <c r="T5" s="46" t="str">
        <f t="shared" ref="T5:T9" si="10">S12</f>
        <v>18:00 - 22:30</v>
      </c>
      <c r="U5" s="49">
        <f t="shared" si="5"/>
        <v>3</v>
      </c>
    </row>
    <row r="6" spans="1:21" ht="15" thickBot="1" x14ac:dyDescent="0.35">
      <c r="A6" s="76"/>
      <c r="B6" s="17" t="s">
        <v>7</v>
      </c>
      <c r="C6" s="16">
        <v>0</v>
      </c>
      <c r="D6" s="16">
        <v>0</v>
      </c>
      <c r="E6" s="16">
        <f t="shared" si="7"/>
        <v>0</v>
      </c>
      <c r="F6" s="15">
        <f t="shared" si="8"/>
        <v>0</v>
      </c>
      <c r="G6" s="14">
        <f t="shared" si="9"/>
        <v>0</v>
      </c>
      <c r="H6" s="12"/>
      <c r="J6" s="37" t="s">
        <v>7</v>
      </c>
      <c r="K6" s="36">
        <v>0.27083333333333331</v>
      </c>
      <c r="L6" s="36">
        <v>0.91666666666666663</v>
      </c>
      <c r="M6" s="36">
        <f t="shared" si="6"/>
        <v>0.64583333333333326</v>
      </c>
      <c r="O6" s="79"/>
      <c r="P6" s="21" t="s">
        <v>7</v>
      </c>
      <c r="Q6" s="48" t="str">
        <f t="shared" si="3"/>
        <v>00:00 - 00:00</v>
      </c>
      <c r="R6" s="48" t="str">
        <f t="shared" si="4"/>
        <v>17:00 - 21:30</v>
      </c>
      <c r="S6" s="48" t="str">
        <f t="shared" si="4"/>
        <v>00:00 - 00:00</v>
      </c>
      <c r="T6" s="48" t="str">
        <f t="shared" si="10"/>
        <v>18:00 - 22:30</v>
      </c>
      <c r="U6" s="49">
        <f t="shared" si="5"/>
        <v>3</v>
      </c>
    </row>
    <row r="7" spans="1:21" x14ac:dyDescent="0.3">
      <c r="A7" s="76"/>
      <c r="B7" s="22" t="s">
        <v>6</v>
      </c>
      <c r="C7" s="20">
        <v>0</v>
      </c>
      <c r="D7" s="20">
        <v>0</v>
      </c>
      <c r="E7" s="20">
        <f t="shared" si="7"/>
        <v>0</v>
      </c>
      <c r="F7" s="19">
        <f t="shared" si="8"/>
        <v>0</v>
      </c>
      <c r="G7" s="18">
        <f t="shared" si="9"/>
        <v>0</v>
      </c>
      <c r="H7" s="12"/>
      <c r="J7" s="21" t="s">
        <v>6</v>
      </c>
      <c r="K7" s="20">
        <v>0.27083333333333331</v>
      </c>
      <c r="L7" s="20">
        <v>0.89583333333333337</v>
      </c>
      <c r="M7" s="20">
        <f t="shared" si="6"/>
        <v>0.625</v>
      </c>
      <c r="O7" s="79"/>
      <c r="P7" s="21" t="s">
        <v>6</v>
      </c>
      <c r="Q7" s="48" t="str">
        <f t="shared" si="3"/>
        <v>00:00 - 00:00</v>
      </c>
      <c r="R7" s="48" t="str">
        <f t="shared" si="4"/>
        <v>18:00 - 22:00</v>
      </c>
      <c r="S7" s="48" t="str">
        <f t="shared" si="4"/>
        <v>17:00 - 21:30</v>
      </c>
      <c r="T7" s="46" t="str">
        <f t="shared" si="10"/>
        <v>00:00 - 00:00</v>
      </c>
      <c r="U7" s="49">
        <f t="shared" si="5"/>
        <v>3</v>
      </c>
    </row>
    <row r="8" spans="1:21" ht="15" thickBot="1" x14ac:dyDescent="0.35">
      <c r="A8" s="76"/>
      <c r="B8" s="17" t="s">
        <v>5</v>
      </c>
      <c r="C8" s="16">
        <v>0.45833333333333331</v>
      </c>
      <c r="D8" s="16">
        <v>0.72916666666666663</v>
      </c>
      <c r="E8" s="16">
        <f t="shared" si="7"/>
        <v>0.27083333333333331</v>
      </c>
      <c r="F8" s="15">
        <f t="shared" si="8"/>
        <v>0</v>
      </c>
      <c r="G8" s="14">
        <f t="shared" si="9"/>
        <v>0</v>
      </c>
      <c r="H8" s="12"/>
      <c r="J8" s="37" t="s">
        <v>5</v>
      </c>
      <c r="K8" s="36">
        <v>0.33333333333333331</v>
      </c>
      <c r="L8" s="36">
        <v>0.70833333333333337</v>
      </c>
      <c r="M8" s="36">
        <f t="shared" si="6"/>
        <v>0.37500000000000006</v>
      </c>
      <c r="O8" s="79"/>
      <c r="P8" s="21" t="s">
        <v>5</v>
      </c>
      <c r="Q8" s="48" t="str">
        <f t="shared" si="3"/>
        <v>11:00 - 17:30</v>
      </c>
      <c r="R8" s="48" t="str">
        <f t="shared" si="4"/>
        <v>00:00 - 00:00</v>
      </c>
      <c r="S8" s="48" t="str">
        <f t="shared" si="4"/>
        <v>09:30 - 17:30</v>
      </c>
      <c r="T8" s="48" t="str">
        <f t="shared" si="10"/>
        <v>00:00 - 00:00</v>
      </c>
      <c r="U8" s="49">
        <f t="shared" si="5"/>
        <v>3</v>
      </c>
    </row>
    <row r="9" spans="1:21" ht="15" thickBot="1" x14ac:dyDescent="0.35">
      <c r="A9" s="77"/>
      <c r="B9" s="13" t="s">
        <v>4</v>
      </c>
      <c r="C9" s="10">
        <v>0.5</v>
      </c>
      <c r="D9" s="10">
        <v>0.83333333333333337</v>
      </c>
      <c r="E9" s="10">
        <f t="shared" si="7"/>
        <v>0.33333333333333337</v>
      </c>
      <c r="F9" s="9">
        <f t="shared" si="8"/>
        <v>0</v>
      </c>
      <c r="G9" s="8">
        <f t="shared" si="9"/>
        <v>0</v>
      </c>
      <c r="H9" s="12"/>
      <c r="J9" s="21" t="s">
        <v>4</v>
      </c>
      <c r="K9" s="20">
        <v>0.33333333333333331</v>
      </c>
      <c r="L9" s="20">
        <v>0.875</v>
      </c>
      <c r="M9" s="20">
        <f t="shared" si="6"/>
        <v>0.54166666666666674</v>
      </c>
      <c r="O9" s="80"/>
      <c r="P9" s="11" t="s">
        <v>4</v>
      </c>
      <c r="Q9" s="50" t="str">
        <f t="shared" si="3"/>
        <v>12:00 - 20:00</v>
      </c>
      <c r="R9" s="50" t="str">
        <f t="shared" si="4"/>
        <v>00:00 - 00:00</v>
      </c>
      <c r="S9" s="50" t="str">
        <f t="shared" si="4"/>
        <v>13:00 - 21:00</v>
      </c>
      <c r="T9" s="46" t="str">
        <f t="shared" si="10"/>
        <v>00:00 - 00:00</v>
      </c>
      <c r="U9" s="51">
        <f t="shared" si="5"/>
        <v>3</v>
      </c>
    </row>
    <row r="10" spans="1:21" ht="15" customHeight="1" x14ac:dyDescent="0.3">
      <c r="A10" s="75" t="str">
        <f>"Week 2 Hr: "&amp;TEXT(SUM(E10:E16),"[HH]:MM")</f>
        <v>Week 2 Hr: 13:00</v>
      </c>
      <c r="B10" s="35" t="s">
        <v>10</v>
      </c>
      <c r="C10" s="34">
        <v>0</v>
      </c>
      <c r="D10" s="34">
        <v>0</v>
      </c>
      <c r="E10" s="34">
        <f t="shared" si="7"/>
        <v>0</v>
      </c>
      <c r="F10" s="33">
        <f t="shared" si="8"/>
        <v>0</v>
      </c>
      <c r="G10" s="32">
        <f t="shared" si="9"/>
        <v>0</v>
      </c>
      <c r="H10" s="12"/>
      <c r="L10" s="2" t="s">
        <v>3</v>
      </c>
      <c r="M10" s="3">
        <f>SUM(M3:M9)</f>
        <v>4.125</v>
      </c>
      <c r="O10" s="78" t="s">
        <v>26</v>
      </c>
      <c r="P10" s="26" t="s">
        <v>10</v>
      </c>
      <c r="Q10" s="46" t="str">
        <f t="shared" si="3"/>
        <v>00:00 - 00:00</v>
      </c>
      <c r="R10" s="46" t="str">
        <f t="shared" si="4"/>
        <v>18:00 - 22:00</v>
      </c>
      <c r="S10" s="46" t="str">
        <f t="shared" si="4"/>
        <v>00:00 - 00:00</v>
      </c>
      <c r="T10" s="46" t="str">
        <f>S17</f>
        <v>17:00 - 21:30</v>
      </c>
      <c r="U10" s="47">
        <f t="shared" si="5"/>
        <v>3</v>
      </c>
    </row>
    <row r="11" spans="1:21" ht="15" thickBot="1" x14ac:dyDescent="0.35">
      <c r="A11" s="76"/>
      <c r="B11" s="22" t="s">
        <v>9</v>
      </c>
      <c r="C11" s="20">
        <v>0</v>
      </c>
      <c r="D11" s="20">
        <v>0</v>
      </c>
      <c r="E11" s="20">
        <f t="shared" si="7"/>
        <v>0</v>
      </c>
      <c r="F11" s="19">
        <f t="shared" si="8"/>
        <v>0</v>
      </c>
      <c r="G11" s="18">
        <f t="shared" si="9"/>
        <v>0</v>
      </c>
      <c r="H11" s="12"/>
      <c r="O11" s="79"/>
      <c r="P11" s="21" t="s">
        <v>9</v>
      </c>
      <c r="Q11" s="48" t="str">
        <f t="shared" si="3"/>
        <v>00:00 - 00:00</v>
      </c>
      <c r="R11" s="48" t="str">
        <f t="shared" si="4"/>
        <v>18:00 - 22:00</v>
      </c>
      <c r="S11" s="48" t="str">
        <f t="shared" si="4"/>
        <v>00:00 - 00:00</v>
      </c>
      <c r="T11" s="48" t="str">
        <f>S18</f>
        <v>17:00 - 21:30</v>
      </c>
      <c r="U11" s="49">
        <f t="shared" si="5"/>
        <v>3</v>
      </c>
    </row>
    <row r="12" spans="1:21" ht="15" thickBot="1" x14ac:dyDescent="0.35">
      <c r="A12" s="76"/>
      <c r="B12" s="17" t="s">
        <v>8</v>
      </c>
      <c r="C12" s="16">
        <v>0.70833333333333337</v>
      </c>
      <c r="D12" s="16">
        <v>0.89583333333333337</v>
      </c>
      <c r="E12" s="16">
        <f t="shared" si="7"/>
        <v>0.1875</v>
      </c>
      <c r="F12" s="15">
        <f t="shared" si="8"/>
        <v>0</v>
      </c>
      <c r="G12" s="14">
        <f t="shared" si="9"/>
        <v>0</v>
      </c>
      <c r="H12" s="12"/>
      <c r="O12" s="79"/>
      <c r="P12" s="21" t="s">
        <v>8</v>
      </c>
      <c r="Q12" s="48" t="str">
        <f t="shared" si="3"/>
        <v>17:00 - 21:30</v>
      </c>
      <c r="R12" s="48" t="str">
        <f t="shared" si="4"/>
        <v>00:00 - 00:00</v>
      </c>
      <c r="S12" s="46" t="str">
        <f t="shared" si="4"/>
        <v>18:00 - 22:30</v>
      </c>
      <c r="T12" s="46" t="str">
        <f t="shared" si="4"/>
        <v>00:00 - 00:00</v>
      </c>
      <c r="U12" s="49">
        <f t="shared" si="5"/>
        <v>3</v>
      </c>
    </row>
    <row r="13" spans="1:21" ht="15" thickBot="1" x14ac:dyDescent="0.35">
      <c r="A13" s="76"/>
      <c r="B13" s="22" t="s">
        <v>7</v>
      </c>
      <c r="C13" s="20">
        <v>0.70833333333333337</v>
      </c>
      <c r="D13" s="20">
        <v>0.89583333333333337</v>
      </c>
      <c r="E13" s="20">
        <f t="shared" si="7"/>
        <v>0.1875</v>
      </c>
      <c r="F13" s="19">
        <f t="shared" si="8"/>
        <v>0</v>
      </c>
      <c r="G13" s="18">
        <f t="shared" si="9"/>
        <v>0</v>
      </c>
      <c r="H13" s="12"/>
      <c r="M13" s="4"/>
      <c r="N13" s="4"/>
      <c r="O13" s="79"/>
      <c r="P13" s="21" t="s">
        <v>7</v>
      </c>
      <c r="Q13" s="48" t="str">
        <f t="shared" si="3"/>
        <v>17:00 - 21:30</v>
      </c>
      <c r="R13" s="48" t="str">
        <f t="shared" si="4"/>
        <v>00:00 - 00:00</v>
      </c>
      <c r="S13" s="46" t="str">
        <f t="shared" si="4"/>
        <v>18:00 - 22:30</v>
      </c>
      <c r="T13" s="48" t="str">
        <f t="shared" si="4"/>
        <v>00:00 - 00:00</v>
      </c>
      <c r="U13" s="49">
        <f t="shared" si="5"/>
        <v>3</v>
      </c>
    </row>
    <row r="14" spans="1:21" x14ac:dyDescent="0.3">
      <c r="A14" s="76"/>
      <c r="B14" s="17" t="s">
        <v>6</v>
      </c>
      <c r="C14" s="16">
        <v>0.75</v>
      </c>
      <c r="D14" s="16">
        <v>0.91666666666666663</v>
      </c>
      <c r="E14" s="16">
        <f t="shared" si="7"/>
        <v>0.16666666666666663</v>
      </c>
      <c r="F14" s="15">
        <f t="shared" si="8"/>
        <v>0</v>
      </c>
      <c r="G14" s="14">
        <f t="shared" si="9"/>
        <v>0</v>
      </c>
      <c r="H14" s="12"/>
      <c r="J14" s="4"/>
      <c r="O14" s="79"/>
      <c r="P14" s="21" t="s">
        <v>6</v>
      </c>
      <c r="Q14" s="48" t="str">
        <f t="shared" si="3"/>
        <v>18:00 - 22:00</v>
      </c>
      <c r="R14" s="48" t="str">
        <f t="shared" si="4"/>
        <v>17:00 - 21:30</v>
      </c>
      <c r="S14" s="48" t="str">
        <f t="shared" si="4"/>
        <v>00:00 - 00:00</v>
      </c>
      <c r="T14" s="46" t="str">
        <f t="shared" si="4"/>
        <v>00:00 - 00:00</v>
      </c>
      <c r="U14" s="49">
        <f t="shared" si="5"/>
        <v>3</v>
      </c>
    </row>
    <row r="15" spans="1:21" ht="15" thickBot="1" x14ac:dyDescent="0.35">
      <c r="A15" s="76"/>
      <c r="B15" s="22" t="s">
        <v>5</v>
      </c>
      <c r="C15" s="20">
        <v>0</v>
      </c>
      <c r="D15" s="20">
        <v>0</v>
      </c>
      <c r="E15" s="20">
        <f t="shared" si="7"/>
        <v>0</v>
      </c>
      <c r="F15" s="19">
        <f t="shared" si="8"/>
        <v>0</v>
      </c>
      <c r="G15" s="18">
        <f t="shared" si="9"/>
        <v>0</v>
      </c>
      <c r="H15" s="12"/>
      <c r="J15" s="4"/>
      <c r="O15" s="79"/>
      <c r="P15" s="21" t="s">
        <v>5</v>
      </c>
      <c r="Q15" s="48" t="str">
        <f t="shared" si="3"/>
        <v>00:00 - 00:00</v>
      </c>
      <c r="R15" s="48" t="str">
        <f t="shared" si="4"/>
        <v>09:30 - 17:30</v>
      </c>
      <c r="S15" s="48" t="str">
        <f t="shared" si="4"/>
        <v>00:00 - 00:00</v>
      </c>
      <c r="T15" s="48" t="str">
        <f t="shared" si="4"/>
        <v>11:00 - 17:30</v>
      </c>
      <c r="U15" s="49">
        <f t="shared" si="5"/>
        <v>3</v>
      </c>
    </row>
    <row r="16" spans="1:21" ht="15" thickBot="1" x14ac:dyDescent="0.35">
      <c r="A16" s="77"/>
      <c r="B16" s="31" t="s">
        <v>4</v>
      </c>
      <c r="C16" s="30">
        <v>0</v>
      </c>
      <c r="D16" s="30">
        <v>0</v>
      </c>
      <c r="E16" s="30">
        <f t="shared" si="7"/>
        <v>0</v>
      </c>
      <c r="F16" s="29">
        <f t="shared" si="8"/>
        <v>0</v>
      </c>
      <c r="G16" s="28">
        <f t="shared" si="9"/>
        <v>0</v>
      </c>
      <c r="H16" s="12"/>
      <c r="J16" s="4"/>
      <c r="O16" s="80"/>
      <c r="P16" s="11" t="s">
        <v>4</v>
      </c>
      <c r="Q16" s="50" t="str">
        <f t="shared" si="3"/>
        <v>00:00 - 00:00</v>
      </c>
      <c r="R16" s="50" t="str">
        <f t="shared" si="4"/>
        <v>13:00 - 21:00</v>
      </c>
      <c r="S16" s="50" t="str">
        <f t="shared" si="4"/>
        <v>00:00 - 00:00</v>
      </c>
      <c r="T16" s="46" t="str">
        <f t="shared" si="4"/>
        <v>12:00 - 20:00</v>
      </c>
      <c r="U16" s="51">
        <f t="shared" si="5"/>
        <v>3</v>
      </c>
    </row>
    <row r="17" spans="1:26" ht="15" customHeight="1" x14ac:dyDescent="0.3">
      <c r="A17" s="75" t="str">
        <f>"Week 3 Hr: "&amp;TEXT(SUM(E17:E23),"[HH]:MM")</f>
        <v>Week 3 Hr: 28:30</v>
      </c>
      <c r="B17" s="27" t="s">
        <v>10</v>
      </c>
      <c r="C17" s="16">
        <v>0.75</v>
      </c>
      <c r="D17" s="16">
        <v>0.91666666666666663</v>
      </c>
      <c r="E17" s="25">
        <f t="shared" si="7"/>
        <v>0.16666666666666663</v>
      </c>
      <c r="F17" s="24">
        <f t="shared" si="8"/>
        <v>0</v>
      </c>
      <c r="G17" s="23">
        <f t="shared" si="9"/>
        <v>0</v>
      </c>
      <c r="H17" s="12"/>
      <c r="J17" s="4"/>
      <c r="O17" s="78" t="s">
        <v>27</v>
      </c>
      <c r="P17" s="26" t="s">
        <v>10</v>
      </c>
      <c r="Q17" s="46" t="str">
        <f t="shared" si="3"/>
        <v>18:00 - 22:00</v>
      </c>
      <c r="R17" s="46" t="str">
        <f t="shared" si="4"/>
        <v>00:00 - 00:00</v>
      </c>
      <c r="S17" s="46" t="str">
        <f>R24</f>
        <v>17:00 - 21:30</v>
      </c>
      <c r="T17" s="46" t="str">
        <f>S24</f>
        <v>00:00 - 00:00</v>
      </c>
      <c r="U17" s="47">
        <f t="shared" si="5"/>
        <v>3</v>
      </c>
      <c r="Z17" s="52"/>
    </row>
    <row r="18" spans="1:26" ht="15" thickBot="1" x14ac:dyDescent="0.35">
      <c r="A18" s="76"/>
      <c r="B18" s="17" t="s">
        <v>9</v>
      </c>
      <c r="C18" s="16">
        <v>0.75</v>
      </c>
      <c r="D18" s="16">
        <v>0.91666666666666663</v>
      </c>
      <c r="E18" s="16">
        <f t="shared" si="7"/>
        <v>0.16666666666666663</v>
      </c>
      <c r="F18" s="15">
        <f t="shared" si="8"/>
        <v>0</v>
      </c>
      <c r="G18" s="14">
        <f t="shared" si="9"/>
        <v>0</v>
      </c>
      <c r="H18" s="12"/>
      <c r="J18" s="4"/>
      <c r="O18" s="79"/>
      <c r="P18" s="21" t="s">
        <v>9</v>
      </c>
      <c r="Q18" s="48" t="str">
        <f t="shared" si="3"/>
        <v>18:00 - 22:00</v>
      </c>
      <c r="R18" s="48" t="str">
        <f t="shared" si="4"/>
        <v>00:00 - 00:00</v>
      </c>
      <c r="S18" s="48" t="str">
        <f>R25</f>
        <v>17:00 - 21:30</v>
      </c>
      <c r="T18" s="48" t="str">
        <f>S25</f>
        <v>00:00 - 00:00</v>
      </c>
      <c r="U18" s="49">
        <f t="shared" si="5"/>
        <v>3</v>
      </c>
    </row>
    <row r="19" spans="1:26" x14ac:dyDescent="0.3">
      <c r="A19" s="76"/>
      <c r="B19" s="22" t="s">
        <v>8</v>
      </c>
      <c r="C19" s="20">
        <v>0</v>
      </c>
      <c r="D19" s="20">
        <v>0</v>
      </c>
      <c r="E19" s="20">
        <f t="shared" si="7"/>
        <v>0</v>
      </c>
      <c r="F19" s="19">
        <f t="shared" si="8"/>
        <v>0</v>
      </c>
      <c r="G19" s="18">
        <f t="shared" si="9"/>
        <v>0</v>
      </c>
      <c r="H19" s="12"/>
      <c r="J19" s="4"/>
      <c r="O19" s="79"/>
      <c r="P19" s="21" t="s">
        <v>8</v>
      </c>
      <c r="Q19" s="48" t="str">
        <f t="shared" si="3"/>
        <v>00:00 - 00:00</v>
      </c>
      <c r="R19" s="48" t="str">
        <f t="shared" si="4"/>
        <v>18:00 - 22:30</v>
      </c>
      <c r="S19" s="48" t="str">
        <f>R26</f>
        <v>00:00 - 00:00</v>
      </c>
      <c r="T19" s="46" t="str">
        <f t="shared" ref="T19:T23" si="11">S26</f>
        <v>17:00 - 21:30</v>
      </c>
      <c r="U19" s="49">
        <f t="shared" si="5"/>
        <v>3</v>
      </c>
    </row>
    <row r="20" spans="1:26" ht="15" thickBot="1" x14ac:dyDescent="0.35">
      <c r="A20" s="76"/>
      <c r="B20" s="17" t="s">
        <v>7</v>
      </c>
      <c r="C20" s="16">
        <v>0</v>
      </c>
      <c r="D20" s="16">
        <v>0</v>
      </c>
      <c r="E20" s="16">
        <f t="shared" si="7"/>
        <v>0</v>
      </c>
      <c r="F20" s="15">
        <f t="shared" si="8"/>
        <v>0</v>
      </c>
      <c r="G20" s="14">
        <f t="shared" si="9"/>
        <v>0</v>
      </c>
      <c r="H20" s="12"/>
      <c r="J20" s="4"/>
      <c r="O20" s="79"/>
      <c r="P20" s="21" t="s">
        <v>7</v>
      </c>
      <c r="Q20" s="48" t="str">
        <f t="shared" si="3"/>
        <v>00:00 - 00:00</v>
      </c>
      <c r="R20" s="48" t="str">
        <f t="shared" si="4"/>
        <v>18:00 - 22:30</v>
      </c>
      <c r="S20" s="48" t="str">
        <f t="shared" ref="S20:S23" si="12">R27</f>
        <v>00:00 - 00:00</v>
      </c>
      <c r="T20" s="48" t="str">
        <f t="shared" si="11"/>
        <v>17:00 - 21:30</v>
      </c>
      <c r="U20" s="49">
        <f t="shared" si="5"/>
        <v>3</v>
      </c>
    </row>
    <row r="21" spans="1:26" x14ac:dyDescent="0.3">
      <c r="A21" s="76"/>
      <c r="B21" s="22" t="s">
        <v>6</v>
      </c>
      <c r="C21" s="20">
        <v>0.70833333333333337</v>
      </c>
      <c r="D21" s="20">
        <v>0.89583333333333337</v>
      </c>
      <c r="E21" s="20">
        <f t="shared" si="7"/>
        <v>0.1875</v>
      </c>
      <c r="F21" s="19">
        <f t="shared" si="8"/>
        <v>0</v>
      </c>
      <c r="G21" s="18">
        <f t="shared" si="9"/>
        <v>0</v>
      </c>
      <c r="H21" s="12"/>
      <c r="J21" s="4"/>
      <c r="O21" s="79"/>
      <c r="P21" s="21" t="s">
        <v>6</v>
      </c>
      <c r="Q21" s="48" t="str">
        <f t="shared" si="3"/>
        <v>17:00 - 21:30</v>
      </c>
      <c r="R21" s="48" t="str">
        <f t="shared" si="4"/>
        <v>00:00 - 00:00</v>
      </c>
      <c r="S21" s="48" t="str">
        <f t="shared" si="12"/>
        <v>00:00 - 00:00</v>
      </c>
      <c r="T21" s="46" t="str">
        <f t="shared" si="11"/>
        <v>18:00 - 22:00</v>
      </c>
      <c r="U21" s="49">
        <f t="shared" si="5"/>
        <v>3</v>
      </c>
    </row>
    <row r="22" spans="1:26" ht="15" thickBot="1" x14ac:dyDescent="0.35">
      <c r="A22" s="76"/>
      <c r="B22" s="17" t="s">
        <v>5</v>
      </c>
      <c r="C22" s="16">
        <v>0.39583333333333331</v>
      </c>
      <c r="D22" s="16">
        <v>0.72916666666666663</v>
      </c>
      <c r="E22" s="16">
        <f t="shared" si="7"/>
        <v>0.33333333333333331</v>
      </c>
      <c r="F22" s="15">
        <f t="shared" si="8"/>
        <v>0</v>
      </c>
      <c r="G22" s="14">
        <f t="shared" si="9"/>
        <v>0</v>
      </c>
      <c r="H22" s="12"/>
      <c r="J22" s="4"/>
      <c r="O22" s="79"/>
      <c r="P22" s="21" t="s">
        <v>5</v>
      </c>
      <c r="Q22" s="48" t="str">
        <f t="shared" si="3"/>
        <v>09:30 - 17:30</v>
      </c>
      <c r="R22" s="48" t="str">
        <f t="shared" si="4"/>
        <v>00:00 - 00:00</v>
      </c>
      <c r="S22" s="48" t="str">
        <f t="shared" si="12"/>
        <v>11:00 - 17:30</v>
      </c>
      <c r="T22" s="48" t="str">
        <f t="shared" si="11"/>
        <v>00:00 - 00:00</v>
      </c>
      <c r="U22" s="49">
        <f t="shared" si="5"/>
        <v>3</v>
      </c>
    </row>
    <row r="23" spans="1:26" ht="15" thickBot="1" x14ac:dyDescent="0.35">
      <c r="A23" s="77"/>
      <c r="B23" s="13" t="s">
        <v>4</v>
      </c>
      <c r="C23" s="10">
        <v>0.54166666666666663</v>
      </c>
      <c r="D23" s="10">
        <v>0.875</v>
      </c>
      <c r="E23" s="10">
        <f t="shared" si="7"/>
        <v>0.33333333333333337</v>
      </c>
      <c r="F23" s="9">
        <f t="shared" si="8"/>
        <v>0</v>
      </c>
      <c r="G23" s="8">
        <f t="shared" si="9"/>
        <v>0</v>
      </c>
      <c r="H23" s="12"/>
      <c r="J23" s="4"/>
      <c r="O23" s="80"/>
      <c r="P23" s="11" t="s">
        <v>4</v>
      </c>
      <c r="Q23" s="50" t="str">
        <f t="shared" si="3"/>
        <v>13:00 - 21:00</v>
      </c>
      <c r="R23" s="50" t="str">
        <f t="shared" si="4"/>
        <v>00:00 - 00:00</v>
      </c>
      <c r="S23" s="48" t="str">
        <f t="shared" si="12"/>
        <v>12:00 - 20:00</v>
      </c>
      <c r="T23" s="46" t="str">
        <f t="shared" si="11"/>
        <v>00:00 - 00:00</v>
      </c>
      <c r="U23" s="51">
        <f t="shared" si="5"/>
        <v>3</v>
      </c>
    </row>
    <row r="24" spans="1:26" ht="15" customHeight="1" x14ac:dyDescent="0.3">
      <c r="A24" s="75" t="str">
        <f>"Week 4 Hr: "&amp;TEXT(SUM(E24:E30),"[HH]:MM")</f>
        <v>Week 4 Hr: 09:00</v>
      </c>
      <c r="B24" s="35" t="s">
        <v>10</v>
      </c>
      <c r="C24" s="34">
        <v>0</v>
      </c>
      <c r="D24" s="34">
        <v>0</v>
      </c>
      <c r="E24" s="34">
        <f t="shared" si="7"/>
        <v>0</v>
      </c>
      <c r="F24" s="33">
        <f t="shared" si="8"/>
        <v>0</v>
      </c>
      <c r="G24" s="32">
        <f t="shared" si="9"/>
        <v>0</v>
      </c>
      <c r="H24" s="12"/>
      <c r="J24" s="4"/>
      <c r="O24" s="78" t="s">
        <v>28</v>
      </c>
      <c r="P24" s="26" t="s">
        <v>10</v>
      </c>
      <c r="Q24" s="46" t="str">
        <f t="shared" si="3"/>
        <v>00:00 - 00:00</v>
      </c>
      <c r="R24" s="46" t="str">
        <f t="shared" ref="R24:T25" si="13">Q3</f>
        <v>17:00 - 21:30</v>
      </c>
      <c r="S24" s="48" t="str">
        <f t="shared" si="13"/>
        <v>00:00 - 00:00</v>
      </c>
      <c r="T24" s="46" t="str">
        <f t="shared" si="13"/>
        <v>18:00 - 22:00</v>
      </c>
      <c r="U24" s="47">
        <f t="shared" si="5"/>
        <v>3</v>
      </c>
    </row>
    <row r="25" spans="1:26" ht="15" thickBot="1" x14ac:dyDescent="0.35">
      <c r="A25" s="76"/>
      <c r="B25" s="22" t="s">
        <v>9</v>
      </c>
      <c r="C25" s="20">
        <v>0</v>
      </c>
      <c r="D25" s="20">
        <v>0</v>
      </c>
      <c r="E25" s="20">
        <f t="shared" si="7"/>
        <v>0</v>
      </c>
      <c r="F25" s="19">
        <f t="shared" si="8"/>
        <v>0</v>
      </c>
      <c r="G25" s="18">
        <f t="shared" si="9"/>
        <v>0</v>
      </c>
      <c r="H25" s="12"/>
      <c r="J25" s="4"/>
      <c r="O25" s="79"/>
      <c r="P25" s="21" t="s">
        <v>9</v>
      </c>
      <c r="Q25" s="48" t="str">
        <f t="shared" si="3"/>
        <v>00:00 - 00:00</v>
      </c>
      <c r="R25" s="48" t="str">
        <f t="shared" si="13"/>
        <v>17:00 - 21:30</v>
      </c>
      <c r="S25" s="48" t="str">
        <f t="shared" si="13"/>
        <v>00:00 - 00:00</v>
      </c>
      <c r="T25" s="48" t="str">
        <f t="shared" si="13"/>
        <v>18:00 - 22:00</v>
      </c>
      <c r="U25" s="49">
        <f t="shared" si="5"/>
        <v>3</v>
      </c>
    </row>
    <row r="26" spans="1:26" x14ac:dyDescent="0.3">
      <c r="A26" s="76"/>
      <c r="B26" s="17" t="s">
        <v>8</v>
      </c>
      <c r="C26" s="16">
        <v>0.75</v>
      </c>
      <c r="D26" s="16">
        <v>0.9375</v>
      </c>
      <c r="E26" s="16">
        <f t="shared" si="7"/>
        <v>0.1875</v>
      </c>
      <c r="F26" s="15">
        <f t="shared" si="8"/>
        <v>0</v>
      </c>
      <c r="G26" s="14">
        <f t="shared" si="9"/>
        <v>0.50000000000000089</v>
      </c>
      <c r="H26" s="12"/>
      <c r="J26" s="4"/>
      <c r="O26" s="79"/>
      <c r="P26" s="21" t="s">
        <v>8</v>
      </c>
      <c r="Q26" s="48" t="str">
        <f t="shared" si="3"/>
        <v>18:00 - 22:30</v>
      </c>
      <c r="R26" s="48" t="str">
        <f>Q5</f>
        <v>00:00 - 00:00</v>
      </c>
      <c r="S26" s="48" t="str">
        <f t="shared" ref="S26:T30" si="14">R5</f>
        <v>17:00 - 21:30</v>
      </c>
      <c r="T26" s="46" t="str">
        <f t="shared" si="14"/>
        <v>00:00 - 00:00</v>
      </c>
      <c r="U26" s="49">
        <f t="shared" si="5"/>
        <v>3</v>
      </c>
    </row>
    <row r="27" spans="1:26" ht="15" thickBot="1" x14ac:dyDescent="0.35">
      <c r="A27" s="76"/>
      <c r="B27" s="22" t="s">
        <v>7</v>
      </c>
      <c r="C27" s="16">
        <v>0.75</v>
      </c>
      <c r="D27" s="16">
        <v>0.9375</v>
      </c>
      <c r="E27" s="20">
        <f t="shared" si="7"/>
        <v>0.1875</v>
      </c>
      <c r="F27" s="19">
        <f t="shared" si="8"/>
        <v>0</v>
      </c>
      <c r="G27" s="18">
        <f t="shared" si="9"/>
        <v>0.50000000000000089</v>
      </c>
      <c r="H27" s="12"/>
      <c r="J27" s="4"/>
      <c r="O27" s="79"/>
      <c r="P27" s="21" t="s">
        <v>7</v>
      </c>
      <c r="Q27" s="48" t="str">
        <f t="shared" si="3"/>
        <v>18:00 - 22:30</v>
      </c>
      <c r="R27" s="48" t="str">
        <f>Q6</f>
        <v>00:00 - 00:00</v>
      </c>
      <c r="S27" s="48" t="str">
        <f t="shared" si="14"/>
        <v>17:00 - 21:30</v>
      </c>
      <c r="T27" s="48" t="str">
        <f t="shared" si="14"/>
        <v>00:00 - 00:00</v>
      </c>
      <c r="U27" s="49">
        <f t="shared" si="5"/>
        <v>3</v>
      </c>
    </row>
    <row r="28" spans="1:26" x14ac:dyDescent="0.3">
      <c r="A28" s="76"/>
      <c r="B28" s="17" t="s">
        <v>6</v>
      </c>
      <c r="C28" s="16">
        <v>0</v>
      </c>
      <c r="D28" s="16">
        <v>0</v>
      </c>
      <c r="E28" s="16">
        <f t="shared" si="7"/>
        <v>0</v>
      </c>
      <c r="F28" s="15">
        <f t="shared" si="8"/>
        <v>0</v>
      </c>
      <c r="G28" s="14">
        <f t="shared" si="9"/>
        <v>0</v>
      </c>
      <c r="H28" s="12"/>
      <c r="J28" s="4"/>
      <c r="O28" s="79"/>
      <c r="P28" s="21" t="s">
        <v>6</v>
      </c>
      <c r="Q28" s="48" t="str">
        <f t="shared" si="3"/>
        <v>00:00 - 00:00</v>
      </c>
      <c r="R28" s="48" t="str">
        <f>Q7</f>
        <v>00:00 - 00:00</v>
      </c>
      <c r="S28" s="48" t="str">
        <f t="shared" si="14"/>
        <v>18:00 - 22:00</v>
      </c>
      <c r="T28" s="46" t="str">
        <f t="shared" si="14"/>
        <v>17:00 - 21:30</v>
      </c>
      <c r="U28" s="49">
        <f t="shared" si="5"/>
        <v>3</v>
      </c>
    </row>
    <row r="29" spans="1:26" ht="15" thickBot="1" x14ac:dyDescent="0.35">
      <c r="A29" s="76"/>
      <c r="B29" s="22" t="s">
        <v>5</v>
      </c>
      <c r="C29" s="20">
        <v>0</v>
      </c>
      <c r="D29" s="20">
        <v>0</v>
      </c>
      <c r="E29" s="20">
        <f t="shared" si="7"/>
        <v>0</v>
      </c>
      <c r="F29" s="19">
        <f t="shared" si="8"/>
        <v>0</v>
      </c>
      <c r="G29" s="18">
        <f t="shared" si="9"/>
        <v>0</v>
      </c>
      <c r="H29" s="12"/>
      <c r="J29" s="4"/>
      <c r="O29" s="79"/>
      <c r="P29" s="21" t="s">
        <v>5</v>
      </c>
      <c r="Q29" s="48" t="str">
        <f t="shared" si="3"/>
        <v>00:00 - 00:00</v>
      </c>
      <c r="R29" s="48" t="str">
        <f>Q8</f>
        <v>11:00 - 17:30</v>
      </c>
      <c r="S29" s="48" t="str">
        <f t="shared" si="14"/>
        <v>00:00 - 00:00</v>
      </c>
      <c r="T29" s="48" t="str">
        <f t="shared" si="14"/>
        <v>09:30 - 17:30</v>
      </c>
      <c r="U29" s="49">
        <f t="shared" si="5"/>
        <v>3</v>
      </c>
    </row>
    <row r="30" spans="1:26" ht="15" thickBot="1" x14ac:dyDescent="0.35">
      <c r="A30" s="77"/>
      <c r="B30" s="31" t="s">
        <v>4</v>
      </c>
      <c r="C30" s="30">
        <v>0</v>
      </c>
      <c r="D30" s="30">
        <v>0</v>
      </c>
      <c r="E30" s="30">
        <f t="shared" si="7"/>
        <v>0</v>
      </c>
      <c r="F30" s="29">
        <f t="shared" si="8"/>
        <v>0</v>
      </c>
      <c r="G30" s="28">
        <f t="shared" si="9"/>
        <v>0</v>
      </c>
      <c r="H30" s="12"/>
      <c r="J30" s="4"/>
      <c r="O30" s="80"/>
      <c r="P30" s="11" t="s">
        <v>4</v>
      </c>
      <c r="Q30" s="50" t="str">
        <f t="shared" si="3"/>
        <v>00:00 - 00:00</v>
      </c>
      <c r="R30" s="50" t="str">
        <f>Q9</f>
        <v>12:00 - 20:00</v>
      </c>
      <c r="S30" s="48" t="str">
        <f t="shared" si="14"/>
        <v>00:00 - 00:00</v>
      </c>
      <c r="T30" s="46" t="str">
        <f t="shared" si="14"/>
        <v>13:00 - 21:00</v>
      </c>
      <c r="U30" s="51">
        <f t="shared" si="5"/>
        <v>3</v>
      </c>
    </row>
    <row r="31" spans="1:26" x14ac:dyDescent="0.3">
      <c r="D31" s="6" t="s">
        <v>3</v>
      </c>
      <c r="E31" s="5">
        <f>SUM(E3:E30)</f>
        <v>3.083333333333333</v>
      </c>
      <c r="F31" s="87" t="str">
        <f>"TOTAL: "&amp; TEXT(SUM(F3:G30),"##.00")</f>
        <v>TOTAL: 1.00</v>
      </c>
      <c r="G31" s="88"/>
      <c r="H31" s="7"/>
    </row>
    <row r="32" spans="1:26" x14ac:dyDescent="0.3">
      <c r="D32" s="2" t="s">
        <v>2</v>
      </c>
      <c r="E32" s="3">
        <f>E31/5</f>
        <v>0.61666666666666659</v>
      </c>
      <c r="F32" s="4"/>
      <c r="G32" s="4"/>
      <c r="H32" s="4"/>
    </row>
    <row r="33" spans="4:5" x14ac:dyDescent="0.3">
      <c r="D33" s="2" t="s">
        <v>1</v>
      </c>
      <c r="E33" s="3">
        <f>E31/(COUNTIF(E3:E30,"&lt;&gt;00:00"))</f>
        <v>0.22023809523809521</v>
      </c>
    </row>
    <row r="34" spans="4:5" x14ac:dyDescent="0.3">
      <c r="D34" s="2" t="s">
        <v>0</v>
      </c>
      <c r="E34" s="2" t="str">
        <f>TEXT(COUNTIF(E3:E30,"&lt;&gt;00:00")&amp;"/"&amp;COUNT(E3:E30),"?")</f>
        <v>14/28</v>
      </c>
    </row>
    <row r="35" spans="4:5" x14ac:dyDescent="0.3">
      <c r="E35" s="1"/>
    </row>
  </sheetData>
  <mergeCells count="12">
    <mergeCell ref="F31:G31"/>
    <mergeCell ref="A17:A23"/>
    <mergeCell ref="O17:O23"/>
    <mergeCell ref="A24:A30"/>
    <mergeCell ref="O24:O30"/>
    <mergeCell ref="A10:A16"/>
    <mergeCell ref="O10:O16"/>
    <mergeCell ref="B1:E1"/>
    <mergeCell ref="F1:G1"/>
    <mergeCell ref="J1:M1"/>
    <mergeCell ref="A3:A9"/>
    <mergeCell ref="O3:O9"/>
  </mergeCells>
  <conditionalFormatting sqref="C3:G30">
    <cfRule type="cellIs" dxfId="2" priority="1" operator="lessThanOrEqual">
      <formula>0</formula>
    </cfRule>
  </conditionalFormatting>
  <conditionalFormatting sqref="Q3:Q30">
    <cfRule type="cellIs" dxfId="1" priority="4" operator="lessThanOrEqual">
      <formula>0</formula>
    </cfRule>
  </conditionalFormatting>
  <conditionalFormatting sqref="Q3:T30">
    <cfRule type="containsText" dxfId="0" priority="3" operator="containsText" text="00:00 - 00:00">
      <formula>NOT(ISERROR(SEARCH("00:00 - 00:00",Q3)))</formula>
    </cfRule>
  </conditionalFormatting>
  <pageMargins left="0.7" right="0.7" top="0.75" bottom="0.75" header="0.3" footer="0.3"/>
  <pageSetup paperSize="9" scale="81" orientation="landscape" r:id="rId1"/>
  <headerFooter>
    <oddHeader>&amp;C&amp;"Aptos"&amp;12&amp;K008000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GroupX</vt:lpstr>
      <vt:lpstr>Sheet1</vt:lpstr>
      <vt:lpstr>Galleon PT</vt:lpstr>
      <vt:lpstr>GroupX!Print_Area</vt:lpstr>
    </vt:vector>
  </TitlesOfParts>
  <Company>East Dunbartonshire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Fraser Makeham</dc:creator>
  <cp:lastModifiedBy>McAulay, Shona</cp:lastModifiedBy>
  <cp:lastPrinted>2025-07-18T13:52:45Z</cp:lastPrinted>
  <dcterms:created xsi:type="dcterms:W3CDTF">2021-08-10T09:40:47Z</dcterms:created>
  <dcterms:modified xsi:type="dcterms:W3CDTF">2026-07-30T09:30:25Z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2a04eb-0807-4e86-a407-231fd6242509_Enabled">
    <vt:lpwstr>true</vt:lpwstr>
  </property>
  <property fmtid="{D5CDD505-2E9C-101B-9397-08002B2CF9AE}" pid="3" name="MSIP_Label_d32a04eb-0807-4e86-a407-231fd6242509_SetDate">
    <vt:lpwstr>2026-03-31T09:00:02Z</vt:lpwstr>
  </property>
  <property fmtid="{D5CDD505-2E9C-101B-9397-08002B2CF9AE}" pid="4" name="MSIP_Label_d32a04eb-0807-4e86-a407-231fd6242509_Method">
    <vt:lpwstr>Privileged</vt:lpwstr>
  </property>
  <property fmtid="{D5CDD505-2E9C-101B-9397-08002B2CF9AE}" pid="5" name="MSIP_Label_d32a04eb-0807-4e86-a407-231fd6242509_Name">
    <vt:lpwstr>defa4170-0d19-0005-0001-bc88714345d2</vt:lpwstr>
  </property>
  <property fmtid="{D5CDD505-2E9C-101B-9397-08002B2CF9AE}" pid="6" name="MSIP_Label_d32a04eb-0807-4e86-a407-231fd6242509_SiteId">
    <vt:lpwstr>55033623-6e77-43db-9999-0c5ebe851a58</vt:lpwstr>
  </property>
  <property fmtid="{D5CDD505-2E9C-101B-9397-08002B2CF9AE}" pid="7" name="MSIP_Label_d32a04eb-0807-4e86-a407-231fd6242509_ActionId">
    <vt:lpwstr>a5c78354-74a3-4e34-ab8c-6ac464c056de</vt:lpwstr>
  </property>
  <property fmtid="{D5CDD505-2E9C-101B-9397-08002B2CF9AE}" pid="8" name="MSIP_Label_d32a04eb-0807-4e86-a407-231fd6242509_ContentBits">
    <vt:lpwstr>1</vt:lpwstr>
  </property>
  <property fmtid="{D5CDD505-2E9C-101B-9397-08002B2CF9AE}" pid="9" name="MSIP_Label_d32a04eb-0807-4e86-a407-231fd6242509_Tag">
    <vt:lpwstr>10, 0, 1, 1</vt:lpwstr>
  </property>
</Properties>
</file>